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cf4175ee707a53/Desktop/LBO-Reps-app/site/templates/"/>
    </mc:Choice>
  </mc:AlternateContent>
  <xr:revisionPtr revIDLastSave="0" documentId="8_{12112E5F-BC5E-47B6-8543-AFE53F23B171}" xr6:coauthVersionLast="47" xr6:coauthVersionMax="47" xr10:uidLastSave="{00000000-0000-0000-0000-000000000000}"/>
  <bookViews>
    <workbookView xWindow="-108" yWindow="-108" windowWidth="23256" windowHeight="13896" xr2:uid="{EE6DA614-F62A-4CF3-A436-94E9B5E30195}"/>
  </bookViews>
  <sheets>
    <sheet name="Start Here" sheetId="1" r:id="rId1"/>
    <sheet name="Income Statement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" i="2" l="1"/>
  <c r="G35" i="2"/>
  <c r="F35" i="2"/>
  <c r="E35" i="2"/>
  <c r="D35" i="2"/>
  <c r="C35" i="2"/>
  <c r="H33" i="2"/>
  <c r="G33" i="2"/>
  <c r="F33" i="2"/>
  <c r="E33" i="2"/>
  <c r="D33" i="2"/>
  <c r="C33" i="2"/>
  <c r="H29" i="2"/>
  <c r="G29" i="2"/>
  <c r="F29" i="2"/>
  <c r="E29" i="2"/>
  <c r="D29" i="2"/>
  <c r="C29" i="2"/>
  <c r="C27" i="2"/>
  <c r="C26" i="2"/>
  <c r="C21" i="2"/>
  <c r="D12" i="2"/>
  <c r="D10" i="2"/>
  <c r="D7" i="2"/>
  <c r="C23" i="2" l="1"/>
  <c r="C28" i="2"/>
  <c r="C30" i="2" s="1"/>
  <c r="C24" i="2"/>
  <c r="E12" i="2"/>
  <c r="D27" i="2"/>
  <c r="E10" i="2"/>
  <c r="D26" i="2"/>
  <c r="E7" i="2"/>
  <c r="D21" i="2"/>
  <c r="C25" i="2" l="1"/>
  <c r="C31" i="2"/>
  <c r="E27" i="2"/>
  <c r="F12" i="2"/>
  <c r="E26" i="2"/>
  <c r="F10" i="2"/>
  <c r="E21" i="2"/>
  <c r="F7" i="2"/>
  <c r="D22" i="2"/>
  <c r="D28" i="2"/>
  <c r="D30" i="2" s="1"/>
  <c r="D23" i="2"/>
  <c r="D24" i="2"/>
  <c r="C32" i="2" l="1"/>
  <c r="C34" i="2"/>
  <c r="C36" i="2" s="1"/>
  <c r="F27" i="2"/>
  <c r="G12" i="2"/>
  <c r="F26" i="2"/>
  <c r="G10" i="2"/>
  <c r="E24" i="2"/>
  <c r="E28" i="2"/>
  <c r="E30" i="2" s="1"/>
  <c r="E22" i="2"/>
  <c r="E23" i="2"/>
  <c r="F21" i="2"/>
  <c r="G7" i="2"/>
  <c r="D31" i="2"/>
  <c r="D25" i="2"/>
  <c r="C37" i="2" l="1"/>
  <c r="C38" i="2" s="1"/>
  <c r="C39" i="2" s="1"/>
  <c r="G27" i="2"/>
  <c r="H12" i="2"/>
  <c r="H27" i="2" s="1"/>
  <c r="G26" i="2"/>
  <c r="H10" i="2"/>
  <c r="H26" i="2" s="1"/>
  <c r="E25" i="2"/>
  <c r="E31" i="2"/>
  <c r="F24" i="2"/>
  <c r="F22" i="2"/>
  <c r="F23" i="2"/>
  <c r="F28" i="2"/>
  <c r="F30" i="2" s="1"/>
  <c r="G21" i="2"/>
  <c r="H7" i="2"/>
  <c r="H21" i="2" s="1"/>
  <c r="D32" i="2"/>
  <c r="D34" i="2"/>
  <c r="D36" i="2" s="1"/>
  <c r="E32" i="2" l="1"/>
  <c r="E34" i="2"/>
  <c r="E36" i="2" s="1"/>
  <c r="F25" i="2"/>
  <c r="F31" i="2"/>
  <c r="G23" i="2"/>
  <c r="G24" i="2"/>
  <c r="G22" i="2"/>
  <c r="G28" i="2"/>
  <c r="G30" i="2" s="1"/>
  <c r="H22" i="2"/>
  <c r="H23" i="2"/>
  <c r="H24" i="2"/>
  <c r="H28" i="2"/>
  <c r="H30" i="2" s="1"/>
  <c r="D37" i="2"/>
  <c r="D38" i="2" s="1"/>
  <c r="D39" i="2" s="1"/>
  <c r="E37" i="2" l="1"/>
  <c r="E38" i="2" s="1"/>
  <c r="E39" i="2" s="1"/>
  <c r="F34" i="2"/>
  <c r="F36" i="2" s="1"/>
  <c r="F32" i="2"/>
  <c r="G25" i="2"/>
  <c r="G31" i="2"/>
  <c r="H25" i="2"/>
  <c r="H31" i="2"/>
  <c r="F37" i="2" l="1"/>
  <c r="F38" i="2" s="1"/>
  <c r="F39" i="2" s="1"/>
  <c r="G32" i="2"/>
  <c r="G34" i="2"/>
  <c r="G36" i="2" s="1"/>
  <c r="H34" i="2"/>
  <c r="H36" i="2" s="1"/>
  <c r="H32" i="2"/>
  <c r="G37" i="2" l="1"/>
  <c r="G38" i="2" s="1"/>
  <c r="G39" i="2" s="1"/>
  <c r="H38" i="2"/>
  <c r="H39" i="2" s="1"/>
  <c r="H37" i="2"/>
</calcChain>
</file>

<file path=xl/sharedStrings.xml><?xml version="1.0" encoding="utf-8"?>
<sst xmlns="http://schemas.openxmlformats.org/spreadsheetml/2006/main" count="84" uniqueCount="77">
  <si>
    <t>Bean There Coffee Co.: Income Statement Template</t>
  </si>
  <si>
    <t>From a coffee cart outside the library to six cafÃ©s. Can the numbers keep up with the plan?</t>
  </si>
  <si>
    <t>The story</t>
  </si>
  <si>
    <t>In sophomore year, Maya Chen and Dev Patel noticed the same thing every morning: a line of 40 tired students outside the only coffee spot near the library, and nowhere to sit. So they borrowed an espresso machine from Dev's uncle, parked a cart by the library steps, and sold 200 cups on their first day.</t>
  </si>
  <si>
    <t>Three years later, Bean There Coffee Co. runs two cafÃ©s near campus and did $840,000 in sales last year (FY2025). Maya and Dev want to grow to six cafÃ©s by FY2029, and a local bank has asked for a five-year projection before it will lend them the money to build out new locations.</t>
  </si>
  <si>
    <t>They know coffee. They don't know financial statements. That's where you come in.</t>
  </si>
  <si>
    <t>Your job</t>
  </si>
  <si>
    <t>Build Bean There's projected income statement for FY2026 to FY2030, starting from how many cafÃ©s are open and how much each one sells. The bank wants to see three things: how fast sales grow, whether the business is profitable, and whether margins improve as head-office costs get spread across more cafÃ©s.</t>
  </si>
  <si>
    <t>What you'll learn</t>
  </si>
  <si>
    <t>â€¢  How revenue is built from drivers (cafÃ©s Ã— sales per cafÃ©) instead of a single growth rate</t>
  </si>
  <si>
    <t>â€¢  The difference between variable costs (coffee and food), costs per location (staff and rent) and fixed costs (head office)</t>
  </si>
  <si>
    <t>â€¢  How to walk from revenue to gross profit, EBITDA, EBIT and net income</t>
  </si>
  <si>
    <t>â€¢  Why margins expand when a business grows (operating leverage), the idea at the heart of many LBO investment theses</t>
  </si>
  <si>
    <t>How this workbook works</t>
  </si>
  <si>
    <t>Open the Income Statement sheet. Blue numbers on a yellow background are assumptions you can change. Everything in black is a formula, so change an input and watch the whole statement update. FY2025A is the actual year; FY2026E to FY2030E are estimates. All figures are in $ thousands.</t>
  </si>
  <si>
    <t>Try this</t>
  </si>
  <si>
    <t>1.  The bank asks for a cautious case: Bean There only reaches 4 cafÃ©s. Change the cafÃ© count for FY2028 to FY2030 to 4. What happens to the FY2030 EBITDA margin, and why does it fall more than sales do?</t>
  </si>
  <si>
    <t>2.  A coffee bean shortage pushes coffee and food costs to 36% of sales from FY2027 onward. How much net income disappears in FY2030?</t>
  </si>
  <si>
    <t>3.  Maya wants to double marketing to 6% of sales. How much extra sales per cafÃ© would that need to generate to pay for itself?</t>
  </si>
  <si>
    <t>4.  Find the year Bean There's EBITDA margin first passes 15%. What drives the improvement?</t>
  </si>
  <si>
    <t>Practice it on LBO Reps</t>
  </si>
  <si>
    <t>Projecting a company's operations is the first step of every LBO model. Practice it in the free lesson "Projecting operations" at www.financialmodelingcourse.io/#lesson-3.</t>
  </si>
  <si>
    <t>Bean There Coffee Co., its founders and all figures are fictional and for education only.</t>
  </si>
  <si>
    <t>Free template from LBO Reps  Â·  www.financialmodelingcourse.io  Â·  Practice building LBOs one formula at a time.</t>
  </si>
  <si>
    <t>Bean There Coffee Co.</t>
  </si>
  <si>
    <t>Projected income statement  Â·  $ in thousands</t>
  </si>
  <si>
    <t>Blue cells on yellow = inputs you can change.  Black = formulas.  Grey italics = notes.</t>
  </si>
  <si>
    <t>Assumptions</t>
  </si>
  <si>
    <t>FY2025A</t>
  </si>
  <si>
    <t>FY2026E</t>
  </si>
  <si>
    <t>FY2027E</t>
  </si>
  <si>
    <t>FY2028E</t>
  </si>
  <si>
    <t>FY2029E</t>
  </si>
  <si>
    <t>FY2030E</t>
  </si>
  <si>
    <t>CafÃ©s open</t>
  </si>
  <si>
    <t>CafÃ©s open all year. The plan adds one cafÃ© a year until FY2029.</t>
  </si>
  <si>
    <t>Average sales per cafÃ©</t>
  </si>
  <si>
    <t>FY2025 sales of $840k across 2 cafÃ©s.</t>
  </si>
  <si>
    <t xml:space="preserve">   Growth in sales per cafÃ©</t>
  </si>
  <si>
    <t>Price increases plus a few more cups a day as each cafÃ© matures.</t>
  </si>
  <si>
    <t>Coffee and food cost (% of sales)</t>
  </si>
  <si>
    <t>Buying beans in bigger batches lowers this slightly over time.</t>
  </si>
  <si>
    <t>Staff cost per cafÃ©</t>
  </si>
  <si>
    <t>Baristas and a shift manager at each cafÃ©.</t>
  </si>
  <si>
    <t xml:space="preserve">   Wage growth</t>
  </si>
  <si>
    <t>Rent per cafÃ©</t>
  </si>
  <si>
    <t xml:space="preserve">   Rent growth</t>
  </si>
  <si>
    <t>Marketing (% of sales)</t>
  </si>
  <si>
    <t>Head office cost</t>
  </si>
  <si>
    <t>Maya, Dev and a bookkeeper. This cost is shared by every cafÃ©.</t>
  </si>
  <si>
    <t>Depreciation per cafÃ©</t>
  </si>
  <si>
    <t>Espresso machines and fit-out, spread over their useful life.</t>
  </si>
  <si>
    <t>Interest expense</t>
  </si>
  <si>
    <t>Interest on the bank loan used to build new cafÃ©s.</t>
  </si>
  <si>
    <t>Tax rate</t>
  </si>
  <si>
    <t>Income statement</t>
  </si>
  <si>
    <t>Revenue</t>
  </si>
  <si>
    <t>CafÃ©s Ã— average sales per cafÃ©.</t>
  </si>
  <si>
    <t xml:space="preserve">   Revenue growth</t>
  </si>
  <si>
    <t>Coffee and food cost</t>
  </si>
  <si>
    <t>Gross profit</t>
  </si>
  <si>
    <t xml:space="preserve">   Gross margin</t>
  </si>
  <si>
    <t>Staff costs</t>
  </si>
  <si>
    <t>Rent</t>
  </si>
  <si>
    <t>Marketing</t>
  </si>
  <si>
    <t>Head office</t>
  </si>
  <si>
    <t>Total operating expenses</t>
  </si>
  <si>
    <t>EBITDA</t>
  </si>
  <si>
    <t>Earnings before interest, taxes, depreciation and amortization: the cafÃ©s' operating profit.</t>
  </si>
  <si>
    <t xml:space="preserve">   EBITDA margin</t>
  </si>
  <si>
    <t>Depreciation</t>
  </si>
  <si>
    <t>EBIT (operating income)</t>
  </si>
  <si>
    <t>Pre-tax income</t>
  </si>
  <si>
    <t>Taxes</t>
  </si>
  <si>
    <t>No tax is due in a year with a loss.</t>
  </si>
  <si>
    <t>Net income</t>
  </si>
  <si>
    <t xml:space="preserve">   Net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</si>
</sst>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;&quot;â€“&quot;"/>
    <numFmt numFmtId="165" formatCode="0.0%;\(0.0%\);&quot;â€“&quot;"/>
  </numFmts>
  <fonts count="10" x14ac:knownFonts="1">
    <font>
      <sz val="10"/>
      <color theme="1"/>
      <name val="Arial"/>
      <family val="2"/>
    </font>
    <font>
      <b/>
      <sz val="18"/>
      <color rgb="FF0F362A"/>
      <name val="Arial"/>
      <family val="2"/>
    </font>
    <font>
      <sz val="11"/>
      <color rgb="FF6B6F6D"/>
      <name val="Arial"/>
      <family val="2"/>
    </font>
    <font>
      <b/>
      <sz val="10"/>
      <color theme="1"/>
      <name val="Arial"/>
      <family val="2"/>
    </font>
    <font>
      <b/>
      <sz val="12"/>
      <color rgb="FF157659"/>
      <name val="Arial"/>
      <family val="2"/>
    </font>
    <font>
      <i/>
      <sz val="10"/>
      <color rgb="FF6B6F6D"/>
      <name val="Arial"/>
      <family val="2"/>
    </font>
    <font>
      <u/>
      <sz val="10"/>
      <color theme="10"/>
      <name val="Arial"/>
      <family val="2"/>
    </font>
    <font>
      <i/>
      <u/>
      <sz val="10"/>
      <color rgb="FF6B6F6D"/>
      <name val="Arial"/>
      <family val="2"/>
    </font>
    <font>
      <b/>
      <sz val="10"/>
      <color rgb="FFFFFFFF"/>
      <name val="Arial"/>
      <family val="2"/>
    </font>
    <font>
      <sz val="10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F362A"/>
        <bgColor indexed="64"/>
      </patternFill>
    </fill>
    <fill>
      <patternFill patternType="solid">
        <fgColor rgb="FFFFF7D6"/>
        <bgColor indexed="64"/>
      </patternFill>
    </fill>
    <fill>
      <patternFill patternType="solid">
        <fgColor rgb="FFE5F0EB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F362A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vertical="top" wrapText="1"/>
    </xf>
    <xf numFmtId="0" fontId="5" fillId="0" borderId="0" xfId="0" applyFont="1"/>
    <xf numFmtId="0" fontId="7" fillId="0" borderId="0" xfId="1" applyFont="1"/>
    <xf numFmtId="0" fontId="8" fillId="2" borderId="0" xfId="0" applyFont="1" applyFill="1"/>
    <xf numFmtId="0" fontId="8" fillId="2" borderId="0" xfId="0" applyFont="1" applyFill="1" applyAlignment="1">
      <alignment horizontal="right"/>
    </xf>
    <xf numFmtId="164" fontId="9" fillId="3" borderId="0" xfId="0" applyNumberFormat="1" applyFont="1" applyFill="1" applyAlignment="1">
      <alignment horizontal="right"/>
    </xf>
    <xf numFmtId="164" fontId="0" fillId="0" borderId="0" xfId="0" applyNumberFormat="1" applyAlignment="1">
      <alignment horizontal="right"/>
    </xf>
    <xf numFmtId="165" fontId="9" fillId="3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 applyAlignment="1">
      <alignment horizontal="right"/>
    </xf>
    <xf numFmtId="0" fontId="3" fillId="4" borderId="1" xfId="0" applyFont="1" applyFill="1" applyBorder="1"/>
    <xf numFmtId="164" fontId="3" fillId="4" borderId="1" xfId="0" applyNumberFormat="1" applyFont="1" applyFill="1" applyBorder="1" applyAlignment="1">
      <alignment horizontal="right"/>
    </xf>
  </cellXfs>
  <cellStyles count="2">
    <cellStyle name="Hyperlink" xfId="1" builtinId="8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inancialmodelingcourse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96393-53FD-4753-857B-FD60576EB335}">
  <dimension ref="B2:B33"/>
  <sheetViews>
    <sheetView showGridLines="0" tabSelected="1" zoomScaleNormal="100" workbookViewId="0"/>
  </sheetViews>
  <sheetFormatPr defaultRowHeight="13.2" x14ac:dyDescent="0.25"/>
  <cols>
    <col min="1" max="1" width="3.77734375" customWidth="1"/>
    <col min="2" max="2" width="100.77734375" customWidth="1"/>
  </cols>
  <sheetData>
    <row r="2" spans="2:2" ht="22.8" x14ac:dyDescent="0.4">
      <c r="B2" s="1" t="s">
        <v>0</v>
      </c>
    </row>
    <row r="3" spans="2:2" ht="13.8" x14ac:dyDescent="0.25">
      <c r="B3" s="2" t="s">
        <v>1</v>
      </c>
    </row>
    <row r="5" spans="2:2" ht="15.6" x14ac:dyDescent="0.3">
      <c r="B5" s="4" t="s">
        <v>2</v>
      </c>
    </row>
    <row r="6" spans="2:2" ht="43.95" customHeight="1" x14ac:dyDescent="0.25">
      <c r="B6" s="5" t="s">
        <v>3</v>
      </c>
    </row>
    <row r="7" spans="2:2" ht="43.95" customHeight="1" x14ac:dyDescent="0.25">
      <c r="B7" s="5" t="s">
        <v>4</v>
      </c>
    </row>
    <row r="8" spans="2:2" ht="16.05" customHeight="1" x14ac:dyDescent="0.25">
      <c r="B8" s="5" t="s">
        <v>5</v>
      </c>
    </row>
    <row r="10" spans="2:2" ht="15.6" x14ac:dyDescent="0.3">
      <c r="B10" s="4" t="s">
        <v>6</v>
      </c>
    </row>
    <row r="11" spans="2:2" ht="43.95" customHeight="1" x14ac:dyDescent="0.25">
      <c r="B11" s="5" t="s">
        <v>7</v>
      </c>
    </row>
    <row r="13" spans="2:2" ht="15.6" x14ac:dyDescent="0.3">
      <c r="B13" s="4" t="s">
        <v>8</v>
      </c>
    </row>
    <row r="14" spans="2:2" ht="16.05" customHeight="1" x14ac:dyDescent="0.25">
      <c r="B14" s="5" t="s">
        <v>9</v>
      </c>
    </row>
    <row r="15" spans="2:2" ht="30" customHeight="1" x14ac:dyDescent="0.25">
      <c r="B15" s="5" t="s">
        <v>10</v>
      </c>
    </row>
    <row r="16" spans="2:2" ht="16.05" customHeight="1" x14ac:dyDescent="0.25">
      <c r="B16" s="5" t="s">
        <v>11</v>
      </c>
    </row>
    <row r="17" spans="2:2" ht="30" customHeight="1" x14ac:dyDescent="0.25">
      <c r="B17" s="5" t="s">
        <v>12</v>
      </c>
    </row>
    <row r="19" spans="2:2" ht="15.6" x14ac:dyDescent="0.3">
      <c r="B19" s="4" t="s">
        <v>13</v>
      </c>
    </row>
    <row r="20" spans="2:2" ht="43.95" customHeight="1" x14ac:dyDescent="0.25">
      <c r="B20" s="5" t="s">
        <v>14</v>
      </c>
    </row>
    <row r="22" spans="2:2" ht="15.6" x14ac:dyDescent="0.3">
      <c r="B22" s="4" t="s">
        <v>15</v>
      </c>
    </row>
    <row r="23" spans="2:2" ht="30" customHeight="1" x14ac:dyDescent="0.25">
      <c r="B23" s="5" t="s">
        <v>16</v>
      </c>
    </row>
    <row r="24" spans="2:2" ht="30" customHeight="1" x14ac:dyDescent="0.25">
      <c r="B24" s="5" t="s">
        <v>17</v>
      </c>
    </row>
    <row r="25" spans="2:2" ht="30" customHeight="1" x14ac:dyDescent="0.25">
      <c r="B25" s="5" t="s">
        <v>18</v>
      </c>
    </row>
    <row r="26" spans="2:2" ht="16.05" customHeight="1" x14ac:dyDescent="0.25">
      <c r="B26" s="5" t="s">
        <v>19</v>
      </c>
    </row>
    <row r="28" spans="2:2" ht="15.6" x14ac:dyDescent="0.3">
      <c r="B28" s="4" t="s">
        <v>20</v>
      </c>
    </row>
    <row r="29" spans="2:2" ht="30" customHeight="1" x14ac:dyDescent="0.25">
      <c r="B29" s="5" t="s">
        <v>21</v>
      </c>
    </row>
    <row r="31" spans="2:2" ht="16.05" customHeight="1" x14ac:dyDescent="0.25">
      <c r="B31" s="5" t="s">
        <v>22</v>
      </c>
    </row>
    <row r="33" spans="2:2" x14ac:dyDescent="0.25">
      <c r="B33" s="7" t="s">
        <v>23</v>
      </c>
    </row>
  </sheetData>
  <hyperlinks>
    <hyperlink ref="B33" r:id="rId1" tooltip="Open LBO Reps" xr:uid="{7D715D04-2BB5-42B5-B6DF-9AB7EBD3A2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2730A-C3B0-474A-B8AF-FC02D92EE07F}">
  <dimension ref="B1:J39"/>
  <sheetViews>
    <sheetView showGridLines="0" zoomScaleNormal="100" workbookViewId="0">
      <pane xSplit="2" ySplit="5" topLeftCell="C6" activePane="bottomRight" state="frozenSplit"/>
      <selection pane="bottomLeft" activeCell="A6" sqref="A6"/>
      <selection pane="topRight" activeCell="C1" sqref="C1"/>
      <selection pane="bottomRight" activeCell="C6" sqref="C6"/>
    </sheetView>
  </sheetViews>
  <sheetFormatPr defaultRowHeight="13.2" x14ac:dyDescent="0.25"/>
  <cols>
    <col min="1" max="1" width="2.77734375" customWidth="1"/>
    <col min="2" max="2" width="40.77734375" customWidth="1"/>
    <col min="3" max="8" width="12.77734375" customWidth="1"/>
    <col min="9" max="9" width="2.77734375" customWidth="1"/>
    <col min="10" max="10" width="62.77734375" customWidth="1"/>
  </cols>
  <sheetData>
    <row r="1" spans="2:10" ht="22.8" x14ac:dyDescent="0.4">
      <c r="B1" s="1" t="s">
        <v>24</v>
      </c>
    </row>
    <row r="2" spans="2:10" ht="13.8" x14ac:dyDescent="0.25">
      <c r="B2" s="2" t="s">
        <v>25</v>
      </c>
    </row>
    <row r="3" spans="2:10" x14ac:dyDescent="0.25">
      <c r="B3" s="6" t="s">
        <v>26</v>
      </c>
    </row>
    <row r="5" spans="2:10" x14ac:dyDescent="0.25">
      <c r="B5" s="8" t="s">
        <v>27</v>
      </c>
      <c r="C5" s="9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</row>
    <row r="6" spans="2:10" x14ac:dyDescent="0.25">
      <c r="B6" t="s">
        <v>34</v>
      </c>
      <c r="C6" s="10">
        <v>2</v>
      </c>
      <c r="D6" s="10">
        <v>3</v>
      </c>
      <c r="E6" s="10">
        <v>4</v>
      </c>
      <c r="F6" s="10">
        <v>5</v>
      </c>
      <c r="G6" s="10">
        <v>6</v>
      </c>
      <c r="H6" s="10">
        <v>6</v>
      </c>
      <c r="J6" s="6" t="s">
        <v>35</v>
      </c>
    </row>
    <row r="7" spans="2:10" x14ac:dyDescent="0.25">
      <c r="B7" t="s">
        <v>36</v>
      </c>
      <c r="C7" s="10">
        <v>420</v>
      </c>
      <c r="D7" s="11">
        <f>C7*(1+D8)</f>
        <v>441</v>
      </c>
      <c r="E7" s="11">
        <f>D7*(1+E8)</f>
        <v>458.64000000000004</v>
      </c>
      <c r="F7" s="11">
        <f>E7*(1+F8)</f>
        <v>476.98560000000003</v>
      </c>
      <c r="G7" s="11">
        <f>F7*(1+G8)</f>
        <v>491.29516800000005</v>
      </c>
      <c r="H7" s="11">
        <f>G7*(1+H8)</f>
        <v>506.03402304000008</v>
      </c>
      <c r="J7" s="6" t="s">
        <v>37</v>
      </c>
    </row>
    <row r="8" spans="2:10" x14ac:dyDescent="0.25">
      <c r="B8" t="s">
        <v>38</v>
      </c>
      <c r="D8" s="12">
        <v>0.05</v>
      </c>
      <c r="E8" s="12">
        <v>0.04</v>
      </c>
      <c r="F8" s="12">
        <v>0.04</v>
      </c>
      <c r="G8" s="12">
        <v>0.03</v>
      </c>
      <c r="H8" s="12">
        <v>0.03</v>
      </c>
      <c r="J8" s="6" t="s">
        <v>39</v>
      </c>
    </row>
    <row r="9" spans="2:10" x14ac:dyDescent="0.25">
      <c r="B9" t="s">
        <v>40</v>
      </c>
      <c r="C9" s="12">
        <v>0.32</v>
      </c>
      <c r="D9" s="12">
        <v>0.315</v>
      </c>
      <c r="E9" s="12">
        <v>0.31</v>
      </c>
      <c r="F9" s="12">
        <v>0.31</v>
      </c>
      <c r="G9" s="12">
        <v>0.30499999999999999</v>
      </c>
      <c r="H9" s="12">
        <v>0.30499999999999999</v>
      </c>
      <c r="J9" s="6" t="s">
        <v>41</v>
      </c>
    </row>
    <row r="10" spans="2:10" x14ac:dyDescent="0.25">
      <c r="B10" t="s">
        <v>42</v>
      </c>
      <c r="C10" s="10">
        <v>118</v>
      </c>
      <c r="D10" s="11">
        <f>C10*(1+D11)</f>
        <v>122.13</v>
      </c>
      <c r="E10" s="11">
        <f>D10*(1+E11)</f>
        <v>126.40454999999999</v>
      </c>
      <c r="F10" s="11">
        <f>E10*(1+F11)</f>
        <v>130.1966865</v>
      </c>
      <c r="G10" s="11">
        <f>F10*(1+G11)</f>
        <v>134.10258709499999</v>
      </c>
      <c r="H10" s="11">
        <f>G10*(1+H11)</f>
        <v>138.12566470785001</v>
      </c>
      <c r="J10" s="6" t="s">
        <v>43</v>
      </c>
    </row>
    <row r="11" spans="2:10" x14ac:dyDescent="0.25">
      <c r="B11" t="s">
        <v>44</v>
      </c>
      <c r="D11" s="12">
        <v>3.5000000000000003E-2</v>
      </c>
      <c r="E11" s="12">
        <v>3.5000000000000003E-2</v>
      </c>
      <c r="F11" s="12">
        <v>0.03</v>
      </c>
      <c r="G11" s="12">
        <v>0.03</v>
      </c>
      <c r="H11" s="12">
        <v>0.03</v>
      </c>
    </row>
    <row r="12" spans="2:10" x14ac:dyDescent="0.25">
      <c r="B12" t="s">
        <v>45</v>
      </c>
      <c r="C12" s="10">
        <v>60</v>
      </c>
      <c r="D12" s="11">
        <f>C12*(1+D13)</f>
        <v>61.499999999999993</v>
      </c>
      <c r="E12" s="11">
        <f>D12*(1+E13)</f>
        <v>63.037499999999987</v>
      </c>
      <c r="F12" s="11">
        <f>E12*(1+F13)</f>
        <v>64.613437499999975</v>
      </c>
      <c r="G12" s="11">
        <f>F12*(1+G13)</f>
        <v>66.228773437499967</v>
      </c>
      <c r="H12" s="11">
        <f>G12*(1+H13)</f>
        <v>67.884492773437458</v>
      </c>
    </row>
    <row r="13" spans="2:10" x14ac:dyDescent="0.25">
      <c r="B13" t="s">
        <v>46</v>
      </c>
      <c r="D13" s="12">
        <v>2.5000000000000001E-2</v>
      </c>
      <c r="E13" s="12">
        <v>2.5000000000000001E-2</v>
      </c>
      <c r="F13" s="12">
        <v>2.5000000000000001E-2</v>
      </c>
      <c r="G13" s="12">
        <v>2.5000000000000001E-2</v>
      </c>
      <c r="H13" s="12">
        <v>2.5000000000000001E-2</v>
      </c>
    </row>
    <row r="14" spans="2:10" x14ac:dyDescent="0.25">
      <c r="B14" t="s">
        <v>47</v>
      </c>
      <c r="C14" s="12">
        <v>0.03</v>
      </c>
      <c r="D14" s="12">
        <v>0.03</v>
      </c>
      <c r="E14" s="12">
        <v>0.03</v>
      </c>
      <c r="F14" s="12">
        <v>0.03</v>
      </c>
      <c r="G14" s="12">
        <v>0.03</v>
      </c>
      <c r="H14" s="12">
        <v>0.03</v>
      </c>
    </row>
    <row r="15" spans="2:10" x14ac:dyDescent="0.25">
      <c r="B15" t="s">
        <v>48</v>
      </c>
      <c r="C15" s="10">
        <v>95</v>
      </c>
      <c r="D15" s="10">
        <v>110</v>
      </c>
      <c r="E15" s="10">
        <v>125</v>
      </c>
      <c r="F15" s="10">
        <v>140</v>
      </c>
      <c r="G15" s="10">
        <v>150</v>
      </c>
      <c r="H15" s="10">
        <v>160</v>
      </c>
      <c r="J15" s="6" t="s">
        <v>49</v>
      </c>
    </row>
    <row r="16" spans="2:10" x14ac:dyDescent="0.25">
      <c r="B16" t="s">
        <v>50</v>
      </c>
      <c r="C16" s="10">
        <v>21</v>
      </c>
      <c r="D16" s="10">
        <v>21</v>
      </c>
      <c r="E16" s="10">
        <v>22</v>
      </c>
      <c r="F16" s="10">
        <v>22</v>
      </c>
      <c r="G16" s="10">
        <v>23</v>
      </c>
      <c r="H16" s="10">
        <v>23</v>
      </c>
      <c r="J16" s="6" t="s">
        <v>51</v>
      </c>
    </row>
    <row r="17" spans="2:10" x14ac:dyDescent="0.25">
      <c r="B17" t="s">
        <v>52</v>
      </c>
      <c r="C17" s="10">
        <v>12</v>
      </c>
      <c r="D17" s="10">
        <v>18</v>
      </c>
      <c r="E17" s="10">
        <v>24</v>
      </c>
      <c r="F17" s="10">
        <v>28</v>
      </c>
      <c r="G17" s="10">
        <v>26</v>
      </c>
      <c r="H17" s="10">
        <v>20</v>
      </c>
      <c r="J17" s="6" t="s">
        <v>53</v>
      </c>
    </row>
    <row r="18" spans="2:10" x14ac:dyDescent="0.25">
      <c r="B18" t="s">
        <v>54</v>
      </c>
      <c r="C18" s="12">
        <v>0.25</v>
      </c>
      <c r="D18" s="12">
        <v>0.25</v>
      </c>
      <c r="E18" s="12">
        <v>0.25</v>
      </c>
      <c r="F18" s="12">
        <v>0.25</v>
      </c>
      <c r="G18" s="12">
        <v>0.25</v>
      </c>
      <c r="H18" s="12">
        <v>0.25</v>
      </c>
    </row>
    <row r="20" spans="2:10" x14ac:dyDescent="0.25">
      <c r="B20" s="8" t="s">
        <v>55</v>
      </c>
      <c r="C20" s="9" t="s">
        <v>28</v>
      </c>
      <c r="D20" s="9" t="s">
        <v>29</v>
      </c>
      <c r="E20" s="9" t="s">
        <v>30</v>
      </c>
      <c r="F20" s="9" t="s">
        <v>31</v>
      </c>
      <c r="G20" s="9" t="s">
        <v>32</v>
      </c>
      <c r="H20" s="9" t="s">
        <v>33</v>
      </c>
    </row>
    <row r="21" spans="2:10" x14ac:dyDescent="0.25">
      <c r="B21" s="3" t="s">
        <v>56</v>
      </c>
      <c r="C21" s="13">
        <f>C6*C7</f>
        <v>840</v>
      </c>
      <c r="D21" s="13">
        <f>D6*D7</f>
        <v>1323</v>
      </c>
      <c r="E21" s="13">
        <f>E6*E7</f>
        <v>1834.5600000000002</v>
      </c>
      <c r="F21" s="13">
        <f>F6*F7</f>
        <v>2384.9280000000003</v>
      </c>
      <c r="G21" s="13">
        <f>G6*G7</f>
        <v>2947.7710080000002</v>
      </c>
      <c r="H21" s="13">
        <f>H6*H7</f>
        <v>3036.2041382400002</v>
      </c>
      <c r="J21" s="6" t="s">
        <v>57</v>
      </c>
    </row>
    <row r="22" spans="2:10" x14ac:dyDescent="0.25">
      <c r="B22" s="6" t="s">
        <v>58</v>
      </c>
      <c r="D22" s="14">
        <f>D21/C21-1</f>
        <v>0.57499999999999996</v>
      </c>
      <c r="E22" s="14">
        <f>E21/D21-1</f>
        <v>0.38666666666666671</v>
      </c>
      <c r="F22" s="14">
        <f>F21/E21-1</f>
        <v>0.30000000000000004</v>
      </c>
      <c r="G22" s="14">
        <f>G21/F21-1</f>
        <v>0.23599999999999999</v>
      </c>
      <c r="H22" s="14">
        <f>H21/G21-1</f>
        <v>3.0000000000000027E-2</v>
      </c>
    </row>
    <row r="23" spans="2:10" x14ac:dyDescent="0.25">
      <c r="B23" t="s">
        <v>59</v>
      </c>
      <c r="C23" s="11">
        <f>C21*C9</f>
        <v>268.8</v>
      </c>
      <c r="D23" s="11">
        <f>D21*D9</f>
        <v>416.745</v>
      </c>
      <c r="E23" s="11">
        <f>E21*E9</f>
        <v>568.71360000000004</v>
      </c>
      <c r="F23" s="11">
        <f>F21*F9</f>
        <v>739.3276800000001</v>
      </c>
      <c r="G23" s="11">
        <f>G21*G9</f>
        <v>899.07015744</v>
      </c>
      <c r="H23" s="11">
        <f>H21*H9</f>
        <v>926.04226216320001</v>
      </c>
    </row>
    <row r="24" spans="2:10" x14ac:dyDescent="0.25">
      <c r="B24" s="15" t="s">
        <v>60</v>
      </c>
      <c r="C24" s="16">
        <f>C21-C23</f>
        <v>571.20000000000005</v>
      </c>
      <c r="D24" s="16">
        <f>D21-D23</f>
        <v>906.255</v>
      </c>
      <c r="E24" s="16">
        <f>E21-E23</f>
        <v>1265.8464000000001</v>
      </c>
      <c r="F24" s="16">
        <f>F21-F23</f>
        <v>1645.6003200000002</v>
      </c>
      <c r="G24" s="16">
        <f>G21-G23</f>
        <v>2048.7008505600002</v>
      </c>
      <c r="H24" s="16">
        <f>H21-H23</f>
        <v>2110.1618760768001</v>
      </c>
    </row>
    <row r="25" spans="2:10" x14ac:dyDescent="0.25">
      <c r="B25" s="6" t="s">
        <v>61</v>
      </c>
      <c r="C25" s="14">
        <f>C24/C21</f>
        <v>0.68</v>
      </c>
      <c r="D25" s="14">
        <f>D24/D21</f>
        <v>0.68499999999999994</v>
      </c>
      <c r="E25" s="14">
        <f>E24/E21</f>
        <v>0.69000000000000006</v>
      </c>
      <c r="F25" s="14">
        <f>F24/F21</f>
        <v>0.69</v>
      </c>
      <c r="G25" s="14">
        <f>G24/G21</f>
        <v>0.69500000000000006</v>
      </c>
      <c r="H25" s="14">
        <f>H24/H21</f>
        <v>0.69499999999999995</v>
      </c>
    </row>
    <row r="26" spans="2:10" x14ac:dyDescent="0.25">
      <c r="B26" t="s">
        <v>62</v>
      </c>
      <c r="C26" s="11">
        <f>C6*C10</f>
        <v>236</v>
      </c>
      <c r="D26" s="11">
        <f>D6*D10</f>
        <v>366.39</v>
      </c>
      <c r="E26" s="11">
        <f>E6*E10</f>
        <v>505.61819999999994</v>
      </c>
      <c r="F26" s="11">
        <f>F6*F10</f>
        <v>650.98343249999994</v>
      </c>
      <c r="G26" s="11">
        <f>G6*G10</f>
        <v>804.61552256999994</v>
      </c>
      <c r="H26" s="11">
        <f>H6*H10</f>
        <v>828.7539882471001</v>
      </c>
    </row>
    <row r="27" spans="2:10" x14ac:dyDescent="0.25">
      <c r="B27" t="s">
        <v>63</v>
      </c>
      <c r="C27" s="11">
        <f>C6*C12</f>
        <v>120</v>
      </c>
      <c r="D27" s="11">
        <f>D6*D12</f>
        <v>184.49999999999997</v>
      </c>
      <c r="E27" s="11">
        <f>E6*E12</f>
        <v>252.14999999999995</v>
      </c>
      <c r="F27" s="11">
        <f>F6*F12</f>
        <v>323.06718749999987</v>
      </c>
      <c r="G27" s="11">
        <f>G6*G12</f>
        <v>397.3726406249998</v>
      </c>
      <c r="H27" s="11">
        <f>H6*H12</f>
        <v>407.30695664062478</v>
      </c>
    </row>
    <row r="28" spans="2:10" x14ac:dyDescent="0.25">
      <c r="B28" t="s">
        <v>64</v>
      </c>
      <c r="C28" s="11">
        <f>C21*C14</f>
        <v>25.2</v>
      </c>
      <c r="D28" s="11">
        <f>D21*D14</f>
        <v>39.69</v>
      </c>
      <c r="E28" s="11">
        <f>E21*E14</f>
        <v>55.036800000000007</v>
      </c>
      <c r="F28" s="11">
        <f>F21*F14</f>
        <v>71.547840000000008</v>
      </c>
      <c r="G28" s="11">
        <f>G21*G14</f>
        <v>88.433130239999997</v>
      </c>
      <c r="H28" s="11">
        <f>H21*H14</f>
        <v>91.08612414720001</v>
      </c>
    </row>
    <row r="29" spans="2:10" x14ac:dyDescent="0.25">
      <c r="B29" t="s">
        <v>65</v>
      </c>
      <c r="C29" s="11">
        <f>C15</f>
        <v>95</v>
      </c>
      <c r="D29" s="11">
        <f>D15</f>
        <v>110</v>
      </c>
      <c r="E29" s="11">
        <f>E15</f>
        <v>125</v>
      </c>
      <c r="F29" s="11">
        <f>F15</f>
        <v>140</v>
      </c>
      <c r="G29" s="11">
        <f>G15</f>
        <v>150</v>
      </c>
      <c r="H29" s="11">
        <f>H15</f>
        <v>160</v>
      </c>
    </row>
    <row r="30" spans="2:10" x14ac:dyDescent="0.25">
      <c r="B30" s="15" t="s">
        <v>66</v>
      </c>
      <c r="C30" s="16">
        <f>SUM(C26:C29)</f>
        <v>476.2</v>
      </c>
      <c r="D30" s="16">
        <f>SUM(D26:D29)</f>
        <v>700.57999999999993</v>
      </c>
      <c r="E30" s="16">
        <f>SUM(E26:E29)</f>
        <v>937.80499999999984</v>
      </c>
      <c r="F30" s="16">
        <f>SUM(F26:F29)</f>
        <v>1185.5984599999997</v>
      </c>
      <c r="G30" s="16">
        <f>SUM(G26:G29)</f>
        <v>1440.4212934349998</v>
      </c>
      <c r="H30" s="16">
        <f>SUM(H26:H29)</f>
        <v>1487.1470690349249</v>
      </c>
    </row>
    <row r="31" spans="2:10" x14ac:dyDescent="0.25">
      <c r="B31" s="15" t="s">
        <v>67</v>
      </c>
      <c r="C31" s="16">
        <f>C24-C30</f>
        <v>95.000000000000057</v>
      </c>
      <c r="D31" s="16">
        <f>D24-D30</f>
        <v>205.67500000000007</v>
      </c>
      <c r="E31" s="16">
        <f>E24-E30</f>
        <v>328.04140000000029</v>
      </c>
      <c r="F31" s="16">
        <f>F24-F30</f>
        <v>460.00186000000053</v>
      </c>
      <c r="G31" s="16">
        <f>G24-G30</f>
        <v>608.27955712500034</v>
      </c>
      <c r="H31" s="16">
        <f>H24-H30</f>
        <v>623.0148070418752</v>
      </c>
      <c r="J31" s="6" t="s">
        <v>68</v>
      </c>
    </row>
    <row r="32" spans="2:10" x14ac:dyDescent="0.25">
      <c r="B32" s="6" t="s">
        <v>69</v>
      </c>
      <c r="C32" s="14">
        <f>C31/C21</f>
        <v>0.11309523809523817</v>
      </c>
      <c r="D32" s="14">
        <f>D31/D21</f>
        <v>0.15546107331821624</v>
      </c>
      <c r="E32" s="14">
        <f>E31/E21</f>
        <v>0.17881203122274567</v>
      </c>
      <c r="F32" s="14">
        <f>F31/F21</f>
        <v>0.1928787200284455</v>
      </c>
      <c r="G32" s="14">
        <f>G31/G21</f>
        <v>0.20635237794054601</v>
      </c>
      <c r="H32" s="14">
        <f>H31/H21</f>
        <v>0.20519529605905185</v>
      </c>
    </row>
    <row r="33" spans="2:10" x14ac:dyDescent="0.25">
      <c r="B33" t="s">
        <v>70</v>
      </c>
      <c r="C33" s="11">
        <f>C6*C16</f>
        <v>42</v>
      </c>
      <c r="D33" s="11">
        <f>D6*D16</f>
        <v>63</v>
      </c>
      <c r="E33" s="11">
        <f>E6*E16</f>
        <v>88</v>
      </c>
      <c r="F33" s="11">
        <f>F6*F16</f>
        <v>110</v>
      </c>
      <c r="G33" s="11">
        <f>G6*G16</f>
        <v>138</v>
      </c>
      <c r="H33" s="11">
        <f>H6*H16</f>
        <v>138</v>
      </c>
    </row>
    <row r="34" spans="2:10" x14ac:dyDescent="0.25">
      <c r="B34" s="15" t="s">
        <v>71</v>
      </c>
      <c r="C34" s="16">
        <f>C31-C33</f>
        <v>53.000000000000057</v>
      </c>
      <c r="D34" s="16">
        <f>D31-D33</f>
        <v>142.67500000000007</v>
      </c>
      <c r="E34" s="16">
        <f>E31-E33</f>
        <v>240.04140000000029</v>
      </c>
      <c r="F34" s="16">
        <f>F31-F33</f>
        <v>350.00186000000053</v>
      </c>
      <c r="G34" s="16">
        <f>G31-G33</f>
        <v>470.27955712500034</v>
      </c>
      <c r="H34" s="16">
        <f>H31-H33</f>
        <v>485.0148070418752</v>
      </c>
    </row>
    <row r="35" spans="2:10" x14ac:dyDescent="0.25">
      <c r="B35" t="s">
        <v>52</v>
      </c>
      <c r="C35" s="11">
        <f>C17</f>
        <v>12</v>
      </c>
      <c r="D35" s="11">
        <f>D17</f>
        <v>18</v>
      </c>
      <c r="E35" s="11">
        <f>E17</f>
        <v>24</v>
      </c>
      <c r="F35" s="11">
        <f>F17</f>
        <v>28</v>
      </c>
      <c r="G35" s="11">
        <f>G17</f>
        <v>26</v>
      </c>
      <c r="H35" s="11">
        <f>H17</f>
        <v>20</v>
      </c>
    </row>
    <row r="36" spans="2:10" x14ac:dyDescent="0.25">
      <c r="B36" s="15" t="s">
        <v>72</v>
      </c>
      <c r="C36" s="16">
        <f>C34-C35</f>
        <v>41.000000000000057</v>
      </c>
      <c r="D36" s="16">
        <f>D34-D35</f>
        <v>124.67500000000007</v>
      </c>
      <c r="E36" s="16">
        <f>E34-E35</f>
        <v>216.04140000000029</v>
      </c>
      <c r="F36" s="16">
        <f>F34-F35</f>
        <v>322.00186000000053</v>
      </c>
      <c r="G36" s="16">
        <f>G34-G35</f>
        <v>444.27955712500034</v>
      </c>
      <c r="H36" s="16">
        <f>H34-H35</f>
        <v>465.0148070418752</v>
      </c>
    </row>
    <row r="37" spans="2:10" x14ac:dyDescent="0.25">
      <c r="B37" t="s">
        <v>73</v>
      </c>
      <c r="C37" s="11">
        <f>MAX(0,C36*C18)</f>
        <v>10.250000000000014</v>
      </c>
      <c r="D37" s="11">
        <f>MAX(0,D36*D18)</f>
        <v>31.168750000000017</v>
      </c>
      <c r="E37" s="11">
        <f>MAX(0,E36*E18)</f>
        <v>54.010350000000074</v>
      </c>
      <c r="F37" s="11">
        <f>MAX(0,F36*F18)</f>
        <v>80.500465000000133</v>
      </c>
      <c r="G37" s="11">
        <f>MAX(0,G36*G18)</f>
        <v>111.06988928125008</v>
      </c>
      <c r="H37" s="11">
        <f>MAX(0,H36*H18)</f>
        <v>116.2537017604688</v>
      </c>
      <c r="J37" s="6" t="s">
        <v>74</v>
      </c>
    </row>
    <row r="38" spans="2:10" x14ac:dyDescent="0.25">
      <c r="B38" s="17" t="s">
        <v>75</v>
      </c>
      <c r="C38" s="18">
        <f>C36-C37</f>
        <v>30.750000000000043</v>
      </c>
      <c r="D38" s="18">
        <f>D36-D37</f>
        <v>93.506250000000051</v>
      </c>
      <c r="E38" s="18">
        <f>E36-E37</f>
        <v>162.03105000000022</v>
      </c>
      <c r="F38" s="18">
        <f>F36-F37</f>
        <v>241.5013950000004</v>
      </c>
      <c r="G38" s="18">
        <f>G36-G37</f>
        <v>333.20966784375025</v>
      </c>
      <c r="H38" s="18">
        <f>H36-H37</f>
        <v>348.7611052814064</v>
      </c>
    </row>
    <row r="39" spans="2:10" x14ac:dyDescent="0.25">
      <c r="B39" s="6" t="s">
        <v>76</v>
      </c>
      <c r="C39" s="14">
        <f>C38/C21</f>
        <v>3.6607142857142907E-2</v>
      </c>
      <c r="D39" s="14">
        <f>D38/D21</f>
        <v>7.0677437641723392E-2</v>
      </c>
      <c r="E39" s="14">
        <f>E38/E21</f>
        <v>8.8321477629513451E-2</v>
      </c>
      <c r="F39" s="14">
        <f>F38/F21</f>
        <v>0.10126150349192947</v>
      </c>
      <c r="G39" s="14">
        <f>G38/G21</f>
        <v>0.11303784009661792</v>
      </c>
      <c r="H39" s="14">
        <f>H38/H21</f>
        <v>0.11486747576978573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Start Here</vt:lpstr>
      <vt:lpstr>Income Statement</vt:lpstr>
    </vt:vector>
  </TitlesOfParts>
  <Company>LBO Reps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LBO Reps</dc:creator>
  <cp:lastModifiedBy>LBO Reps</cp:lastModifiedBy>
  <dcterms:created xsi:type="dcterms:W3CDTF">2026-11-01T01:00:54Z</dcterms:created>
  <dcterms:modified xsi:type="dcterms:W3CDTF">2026-11-01T01:00:59Z</dcterms:modified>
</cp:coreProperties>
</file>